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19440" windowHeight="7755"/>
  </bookViews>
  <sheets>
    <sheet name="4.1.2" sheetId="1" r:id="rId1"/>
  </sheets>
  <calcPr calcId="124519"/>
</workbook>
</file>

<file path=xl/calcChain.xml><?xml version="1.0" encoding="utf-8"?>
<calcChain xmlns="http://schemas.openxmlformats.org/spreadsheetml/2006/main">
  <c r="D46" i="1"/>
  <c r="D45"/>
  <c r="D44"/>
  <c r="D43"/>
  <c r="D42"/>
  <c r="D41"/>
  <c r="D40"/>
  <c r="D39"/>
  <c r="D38"/>
  <c r="D37"/>
  <c r="D36"/>
  <c r="D35"/>
  <c r="D34"/>
  <c r="D33"/>
  <c r="D32"/>
  <c r="D31"/>
  <c r="D27"/>
  <c r="D26"/>
  <c r="D25"/>
  <c r="D24"/>
  <c r="D23"/>
  <c r="D22"/>
  <c r="D21"/>
  <c r="D20"/>
  <c r="D19"/>
  <c r="D18"/>
  <c r="D17"/>
  <c r="D4"/>
  <c r="D14"/>
  <c r="D13"/>
  <c r="D12"/>
  <c r="D11"/>
  <c r="D10"/>
  <c r="D9"/>
  <c r="D8"/>
  <c r="D7"/>
  <c r="D6"/>
  <c r="D5"/>
  <c r="D87"/>
  <c r="C124"/>
  <c r="C122"/>
  <c r="C119"/>
  <c r="C104"/>
  <c r="C95"/>
  <c r="C92"/>
  <c r="C144" s="1"/>
  <c r="C82"/>
  <c r="C81"/>
  <c r="C55"/>
  <c r="C51"/>
  <c r="C50"/>
  <c r="D104" l="1"/>
  <c r="D122"/>
  <c r="D142"/>
  <c r="D138"/>
  <c r="D134"/>
  <c r="D130"/>
  <c r="D126"/>
  <c r="D123"/>
  <c r="D120"/>
  <c r="D117"/>
  <c r="D113"/>
  <c r="D109"/>
  <c r="D105"/>
  <c r="D102"/>
  <c r="D98"/>
  <c r="D92"/>
  <c r="D128"/>
  <c r="D107"/>
  <c r="D96"/>
  <c r="D143"/>
  <c r="D139"/>
  <c r="D135"/>
  <c r="D131"/>
  <c r="D127"/>
  <c r="D121"/>
  <c r="D118"/>
  <c r="D114"/>
  <c r="D110"/>
  <c r="D106"/>
  <c r="D99"/>
  <c r="D132"/>
  <c r="D140"/>
  <c r="D136"/>
  <c r="D124"/>
  <c r="D111"/>
  <c r="D93"/>
  <c r="D141"/>
  <c r="D137"/>
  <c r="D133"/>
  <c r="D129"/>
  <c r="D125"/>
  <c r="D116"/>
  <c r="D112"/>
  <c r="D108"/>
  <c r="D101"/>
  <c r="D97"/>
  <c r="D94"/>
  <c r="D103"/>
  <c r="D95"/>
  <c r="D115"/>
  <c r="D100"/>
  <c r="D119"/>
  <c r="C88"/>
  <c r="D55" s="1"/>
  <c r="D144" l="1"/>
  <c r="D82"/>
  <c r="D50"/>
  <c r="D86"/>
  <c r="D80"/>
  <c r="D76"/>
  <c r="D72"/>
  <c r="D68"/>
  <c r="D64"/>
  <c r="D60"/>
  <c r="D56"/>
  <c r="D53"/>
  <c r="D54"/>
  <c r="D84"/>
  <c r="D74"/>
  <c r="D62"/>
  <c r="D51"/>
  <c r="D83"/>
  <c r="D77"/>
  <c r="D73"/>
  <c r="D69"/>
  <c r="D65"/>
  <c r="D61"/>
  <c r="D57"/>
  <c r="D78"/>
  <c r="D66"/>
  <c r="D85"/>
  <c r="D79"/>
  <c r="D75"/>
  <c r="D71"/>
  <c r="D67"/>
  <c r="D63"/>
  <c r="D59"/>
  <c r="D52"/>
  <c r="D81"/>
  <c r="D70"/>
  <c r="D58"/>
  <c r="D88" l="1"/>
  <c r="C26" l="1"/>
  <c r="C25"/>
  <c r="C24"/>
  <c r="C23"/>
  <c r="C22"/>
  <c r="C21"/>
  <c r="C20"/>
  <c r="C19"/>
  <c r="C18"/>
  <c r="C17"/>
  <c r="C27" s="1"/>
  <c r="C13"/>
  <c r="C12"/>
  <c r="C11"/>
  <c r="C10"/>
  <c r="C9"/>
  <c r="C8"/>
  <c r="C7"/>
  <c r="C6"/>
  <c r="C5"/>
  <c r="C4"/>
  <c r="C14" l="1"/>
  <c r="C33"/>
  <c r="C46" l="1"/>
</calcChain>
</file>

<file path=xl/sharedStrings.xml><?xml version="1.0" encoding="utf-8"?>
<sst xmlns="http://schemas.openxmlformats.org/spreadsheetml/2006/main" count="281" uniqueCount="127">
  <si>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</si>
  <si>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</si>
  <si>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</si>
  <si>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</si>
  <si>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</si>
  <si>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Year:-2021-2022</t>
  </si>
  <si>
    <t>Contruction Expenses</t>
  </si>
  <si>
    <t>Material Purchased for Water Connection</t>
  </si>
  <si>
    <t>Electrical Goods Purchased</t>
  </si>
  <si>
    <t>Furniture Purchased</t>
  </si>
  <si>
    <t>Blind Curtain Purchased</t>
  </si>
  <si>
    <t>Time Attendence Machine Purchased</t>
  </si>
  <si>
    <t>Painting Expenses</t>
  </si>
  <si>
    <t>Computer Equipment Purchased</t>
  </si>
  <si>
    <t>Office Almirah for D.E</t>
  </si>
  <si>
    <t>Computer Acessories</t>
  </si>
  <si>
    <t>Battery</t>
  </si>
  <si>
    <t>Ply Board</t>
  </si>
  <si>
    <t>Water Filter &amp; Dustbin Purchased</t>
  </si>
  <si>
    <t>NCC Equipment</t>
  </si>
  <si>
    <t>Battery Terminal Purchased</t>
  </si>
  <si>
    <t>Year:-2022-2023</t>
  </si>
  <si>
    <t>Electrical Goods</t>
  </si>
  <si>
    <t>Furniture Purchase</t>
  </si>
  <si>
    <t>Computer Assessories</t>
  </si>
  <si>
    <t>Equipment of C.C Camera</t>
  </si>
  <si>
    <t>Curtain Door Mate</t>
  </si>
  <si>
    <t>Earth Filling</t>
  </si>
  <si>
    <t>Pipe for Green House</t>
  </si>
  <si>
    <t>Water Materials</t>
  </si>
  <si>
    <t>R.O.Water Filter Repairing</t>
  </si>
  <si>
    <t xml:space="preserve">Water Tank Line Materials Expensses </t>
  </si>
  <si>
    <t xml:space="preserve">BSNL Fiber Connection </t>
  </si>
  <si>
    <t>Purchase Materials of Beautician Class</t>
  </si>
  <si>
    <t>Purchase of Refrigerator</t>
  </si>
  <si>
    <t>Painting Material Purchase</t>
  </si>
  <si>
    <t>Construction Expenses</t>
  </si>
  <si>
    <t>Utensil for H.S.C Dept.</t>
  </si>
  <si>
    <t>Fire Extinguisher</t>
  </si>
  <si>
    <t>Notice Board</t>
  </si>
  <si>
    <t>Flush Door</t>
  </si>
  <si>
    <t>Water PIPE Line Fitting</t>
  </si>
  <si>
    <t>Gas Burner</t>
  </si>
  <si>
    <t>Material for Water Pipe Line</t>
  </si>
  <si>
    <t>Toilet Work</t>
  </si>
  <si>
    <t>Utensil for Hostel</t>
  </si>
  <si>
    <t>Smart Borad</t>
  </si>
  <si>
    <t>Wifi Connection</t>
  </si>
  <si>
    <t>Web Camera,UPS,Security</t>
  </si>
  <si>
    <t>Floor Mate</t>
  </si>
  <si>
    <t>Floor Coat</t>
  </si>
  <si>
    <t>Repair &amp; Maintenance</t>
  </si>
  <si>
    <t>Electrician Payments</t>
  </si>
  <si>
    <t>Painting Works</t>
  </si>
  <si>
    <t>Purchase of Wood Material</t>
  </si>
  <si>
    <t>Plumber Payment</t>
  </si>
  <si>
    <t>Geyser</t>
  </si>
  <si>
    <t>Door Frame</t>
  </si>
  <si>
    <t>Year:-2023-2024</t>
  </si>
  <si>
    <t>Furniture</t>
  </si>
  <si>
    <t>Hardware Goods</t>
  </si>
  <si>
    <t>Inverter Battery</t>
  </si>
  <si>
    <t>Painting</t>
  </si>
  <si>
    <t>Generator Battery</t>
  </si>
  <si>
    <t>Speaker System</t>
  </si>
  <si>
    <t>Aqua Gard Fitting Charges</t>
  </si>
  <si>
    <t xml:space="preserve">Purchase  of Curtain </t>
  </si>
  <si>
    <t>Computer Goods</t>
  </si>
  <si>
    <t>Iron Material</t>
  </si>
  <si>
    <t>Material for Kitchen Room</t>
  </si>
  <si>
    <t>C.C.T.V Camera/Airtel Fiber Installation</t>
  </si>
  <si>
    <t>Floor Tiles Expenses</t>
  </si>
  <si>
    <t>Benq Projectors</t>
  </si>
  <si>
    <t>Sports Goods</t>
  </si>
  <si>
    <t>Gym Equipment</t>
  </si>
  <si>
    <t>Plumber Bill Expenses</t>
  </si>
  <si>
    <t>Gas Stove, Burner &amp; Utensil</t>
  </si>
  <si>
    <t>Room Heater</t>
  </si>
  <si>
    <t>Aluminium Window</t>
  </si>
  <si>
    <t>Computer Higher Grade</t>
  </si>
  <si>
    <t>Speaker</t>
  </si>
  <si>
    <t>C.C.T.V. Camera Installation</t>
  </si>
  <si>
    <t>Solar Street Light</t>
  </si>
  <si>
    <t>Steel Curtain Pipe</t>
  </si>
  <si>
    <t>Painting Material</t>
  </si>
  <si>
    <t>Purchase Furniture</t>
  </si>
  <si>
    <t>Water Material</t>
  </si>
  <si>
    <t>Gas Stove</t>
  </si>
  <si>
    <t>UPS Computer</t>
  </si>
  <si>
    <t>CCTV Camera</t>
  </si>
  <si>
    <t>Purchase Refrigerator</t>
  </si>
  <si>
    <t>Purchase Basin</t>
  </si>
  <si>
    <t>Purchase Water Filter</t>
  </si>
  <si>
    <t>Penasonic A.C</t>
  </si>
  <si>
    <t>Stablizer</t>
  </si>
  <si>
    <t>Multimedia Speaker</t>
  </si>
  <si>
    <t>Purchase Xerox Machine</t>
  </si>
  <si>
    <t>Purchase Vacuum Cleaner</t>
  </si>
  <si>
    <t>Steel Board</t>
  </si>
  <si>
    <t>Sign Board</t>
  </si>
  <si>
    <t>Office Expenses</t>
  </si>
  <si>
    <t>Green Roof Fabrication Material</t>
  </si>
  <si>
    <t>UPS Battery</t>
  </si>
  <si>
    <t>Security Money</t>
  </si>
  <si>
    <t>Installation Charges</t>
  </si>
  <si>
    <t>Attendence Machine</t>
  </si>
  <si>
    <t>Stainless Steel Railing</t>
  </si>
  <si>
    <t>Year:-2020-2021</t>
  </si>
  <si>
    <t>Year:-2019-2020</t>
  </si>
  <si>
    <t>Electricity Expenses</t>
  </si>
  <si>
    <t>Water Tank</t>
  </si>
  <si>
    <t>Water Filter</t>
  </si>
  <si>
    <t>Hostel Building</t>
  </si>
  <si>
    <t>Hostel Utensil</t>
  </si>
  <si>
    <t>Hostel Gas lIne Connection</t>
  </si>
  <si>
    <t>Water Pump</t>
  </si>
  <si>
    <t>Safety Tank Expenses</t>
  </si>
  <si>
    <t>N.C.C Equipment</t>
  </si>
  <si>
    <t>Electricity Charges</t>
  </si>
  <si>
    <t>Inverter</t>
  </si>
  <si>
    <t>Repairing Work</t>
  </si>
  <si>
    <t>Painting Work &amp; Materials</t>
  </si>
  <si>
    <t>Student Toilet Facilities</t>
  </si>
  <si>
    <t>Sign Board Making</t>
  </si>
  <si>
    <t>Capital Expenditure</t>
  </si>
  <si>
    <t>Percentage (%)</t>
  </si>
  <si>
    <t>Revenue Expenditure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</si>
</sst>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/>
    <xf numFmtId="0" fontId="2" fillId="0" borderId="3" xfId="0" applyFont="1" applyBorder="1"/>
    <xf numFmtId="0" fontId="3" fillId="0" borderId="3" xfId="0" applyFont="1" applyBorder="1"/>
    <xf numFmtId="0" fontId="3" fillId="0" borderId="3" xfId="0" applyFont="1" applyFill="1" applyBorder="1"/>
    <xf numFmtId="0" fontId="0" fillId="0" borderId="3" xfId="0" applyFont="1" applyBorder="1"/>
    <xf numFmtId="0" fontId="0" fillId="3" borderId="3" xfId="0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I144"/>
  <sheetViews>
    <sheetView tabSelected="1" workbookViewId="0">
      <selection sqref="A1:D1"/>
    </sheetView>
  </sheetViews>
  <sheetFormatPr defaultColWidth="36.28515625" defaultRowHeight="15"/>
  <cols>
    <col min="1" max="1" width="24" customWidth="1"/>
    <col min="2" max="2" width="39.42578125" customWidth="1"/>
    <col min="3" max="3" width="14.140625" style="16" customWidth="1"/>
    <col min="4" max="4" width="17.42578125" style="16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33.75" customHeight="1">
      <c r="A1" s="22" t="s">
        <v>0</v>
      </c>
      <c r="B1" s="22"/>
      <c r="C1" s="22"/>
      <c r="D1" s="22"/>
      <c r="E1" s="1"/>
      <c r="F1" s="1"/>
      <c r="G1" s="1"/>
      <c r="H1" s="1"/>
      <c r="I1" s="1"/>
    </row>
    <row r="2" spans="1:9" ht="15.75" customHeight="1">
      <c r="A2" s="18" t="s">
        <v>108</v>
      </c>
      <c r="B2" s="18"/>
      <c r="C2" s="18"/>
      <c r="D2" s="9"/>
      <c r="E2" s="2"/>
      <c r="F2" s="2"/>
      <c r="G2" s="2"/>
      <c r="H2" s="2"/>
      <c r="I2" s="2"/>
    </row>
    <row r="3" spans="1:9" ht="60" customHeight="1">
      <c r="A3" s="3" t="s">
        <v>1</v>
      </c>
      <c r="B3" s="3" t="s">
        <v>2</v>
      </c>
      <c r="C3" s="10" t="s">
        <v>3</v>
      </c>
      <c r="D3" s="11" t="s">
        <v>125</v>
      </c>
    </row>
    <row r="4" spans="1:9">
      <c r="A4" s="4" t="s">
        <v>126</v>
      </c>
      <c r="B4" s="5" t="s">
        <v>109</v>
      </c>
      <c r="C4" s="12">
        <f>516610.22</f>
        <v>516610.22</v>
      </c>
      <c r="D4" s="12">
        <f>C4/C14*100</f>
        <v>21.419983998601687</v>
      </c>
    </row>
    <row r="5" spans="1:9">
      <c r="A5" s="4" t="s">
        <v>124</v>
      </c>
      <c r="B5" s="5" t="s">
        <v>110</v>
      </c>
      <c r="C5" s="12">
        <f>21500</f>
        <v>21500</v>
      </c>
      <c r="D5" s="12">
        <f>C5/C14*100</f>
        <v>0.8914451130485499</v>
      </c>
    </row>
    <row r="6" spans="1:9">
      <c r="A6" s="4" t="s">
        <v>124</v>
      </c>
      <c r="B6" s="5" t="s">
        <v>111</v>
      </c>
      <c r="C6" s="12">
        <f>15540</f>
        <v>15540</v>
      </c>
      <c r="D6" s="12">
        <f>C6/C14*100</f>
        <v>0.64432823519881233</v>
      </c>
    </row>
    <row r="7" spans="1:9">
      <c r="A7" s="4" t="s">
        <v>124</v>
      </c>
      <c r="B7" s="5" t="s">
        <v>112</v>
      </c>
      <c r="C7" s="12">
        <f>1648870</f>
        <v>1648870</v>
      </c>
      <c r="D7" s="12">
        <f>C7/C14*100</f>
        <v>68.36637690941221</v>
      </c>
    </row>
    <row r="8" spans="1:9">
      <c r="A8" s="4" t="s">
        <v>124</v>
      </c>
      <c r="B8" s="5" t="s">
        <v>113</v>
      </c>
      <c r="C8" s="12">
        <f>16615</f>
        <v>16615</v>
      </c>
      <c r="D8" s="12">
        <f>C8/C14*100</f>
        <v>0.68890049085123983</v>
      </c>
    </row>
    <row r="9" spans="1:9">
      <c r="A9" s="4" t="s">
        <v>124</v>
      </c>
      <c r="B9" s="5" t="s">
        <v>114</v>
      </c>
      <c r="C9" s="13">
        <f>116779</f>
        <v>116779</v>
      </c>
      <c r="D9" s="12">
        <f>C9/C14*100</f>
        <v>4.8419566910091447</v>
      </c>
    </row>
    <row r="10" spans="1:9">
      <c r="A10" s="4" t="s">
        <v>126</v>
      </c>
      <c r="B10" s="5" t="s">
        <v>103</v>
      </c>
      <c r="C10" s="13">
        <f>43500</f>
        <v>43500</v>
      </c>
      <c r="D10" s="12">
        <f>C10/C14*100</f>
        <v>1.8036215077959032</v>
      </c>
    </row>
    <row r="11" spans="1:9">
      <c r="A11" s="4" t="s">
        <v>124</v>
      </c>
      <c r="B11" s="5" t="s">
        <v>115</v>
      </c>
      <c r="C11" s="13">
        <f>2700</f>
        <v>2700</v>
      </c>
      <c r="D11" s="12">
        <f>C11/C14*100</f>
        <v>0.11194892117353883</v>
      </c>
    </row>
    <row r="12" spans="1:9">
      <c r="A12" s="4" t="s">
        <v>124</v>
      </c>
      <c r="B12" s="5" t="s">
        <v>116</v>
      </c>
      <c r="C12" s="13">
        <f>27000</f>
        <v>27000</v>
      </c>
      <c r="D12" s="12">
        <f>C12/C14*100</f>
        <v>1.1194892117353883</v>
      </c>
    </row>
    <row r="13" spans="1:9">
      <c r="A13" s="4" t="s">
        <v>124</v>
      </c>
      <c r="B13" s="5" t="s">
        <v>117</v>
      </c>
      <c r="C13" s="12">
        <f>2700</f>
        <v>2700</v>
      </c>
      <c r="D13" s="12">
        <f>C13/C14*100</f>
        <v>0.11194892117353883</v>
      </c>
    </row>
    <row r="14" spans="1:9">
      <c r="A14" s="20" t="s">
        <v>4</v>
      </c>
      <c r="B14" s="20"/>
      <c r="C14" s="21">
        <f>SUM(C4:C13)</f>
        <v>2411814.2199999997</v>
      </c>
      <c r="D14" s="21">
        <f>SUM(D4:D13)</f>
        <v>100.00000000000001</v>
      </c>
    </row>
    <row r="15" spans="1:9">
      <c r="A15" s="19" t="s">
        <v>107</v>
      </c>
      <c r="B15" s="19"/>
      <c r="C15" s="19"/>
      <c r="D15" s="9"/>
    </row>
    <row r="16" spans="1:9" ht="45">
      <c r="A16" s="3" t="s">
        <v>1</v>
      </c>
      <c r="B16" s="3" t="s">
        <v>2</v>
      </c>
      <c r="C16" s="10" t="s">
        <v>3</v>
      </c>
      <c r="D16" s="11" t="s">
        <v>125</v>
      </c>
    </row>
    <row r="17" spans="1:4">
      <c r="A17" s="4" t="s">
        <v>124</v>
      </c>
      <c r="B17" s="5" t="s">
        <v>38</v>
      </c>
      <c r="C17" s="12">
        <f>2250</f>
        <v>2250</v>
      </c>
      <c r="D17" s="14">
        <f>C17/C27*100</f>
        <v>0.19810279157649319</v>
      </c>
    </row>
    <row r="18" spans="1:4">
      <c r="A18" s="4" t="s">
        <v>126</v>
      </c>
      <c r="B18" s="5" t="s">
        <v>118</v>
      </c>
      <c r="C18" s="12">
        <f>279663</f>
        <v>279663</v>
      </c>
      <c r="D18" s="14">
        <f>C18/C27*100</f>
        <v>24.623120444736365</v>
      </c>
    </row>
    <row r="19" spans="1:4">
      <c r="A19" s="4" t="s">
        <v>124</v>
      </c>
      <c r="B19" s="5" t="s">
        <v>59</v>
      </c>
      <c r="C19" s="12">
        <f>232000</f>
        <v>232000</v>
      </c>
      <c r="D19" s="14">
        <f>C19/C27*100</f>
        <v>20.426598953665078</v>
      </c>
    </row>
    <row r="20" spans="1:4">
      <c r="A20" s="4" t="s">
        <v>124</v>
      </c>
      <c r="B20" s="5" t="s">
        <v>112</v>
      </c>
      <c r="C20" s="12">
        <f>284845</f>
        <v>284845</v>
      </c>
      <c r="D20" s="14">
        <f>C20/C27*100</f>
        <v>25.079373185158317</v>
      </c>
    </row>
    <row r="21" spans="1:4">
      <c r="A21" s="4" t="s">
        <v>124</v>
      </c>
      <c r="B21" s="5" t="s">
        <v>119</v>
      </c>
      <c r="C21" s="12">
        <f>48700</f>
        <v>48700</v>
      </c>
      <c r="D21" s="14">
        <f>C21/C27*100</f>
        <v>4.2878248665667638</v>
      </c>
    </row>
    <row r="22" spans="1:4">
      <c r="A22" s="8" t="s">
        <v>36</v>
      </c>
      <c r="B22" s="5" t="s">
        <v>103</v>
      </c>
      <c r="C22" s="12">
        <f>31400</f>
        <v>31400</v>
      </c>
      <c r="D22" s="14">
        <f>C22/C27*100</f>
        <v>2.7646345135563943</v>
      </c>
    </row>
    <row r="23" spans="1:4">
      <c r="A23" s="4" t="s">
        <v>51</v>
      </c>
      <c r="B23" s="5" t="s">
        <v>120</v>
      </c>
      <c r="C23" s="13">
        <f>59416</f>
        <v>59416</v>
      </c>
      <c r="D23" s="14">
        <f>C23/C27*100</f>
        <v>5.2313224285817421</v>
      </c>
    </row>
    <row r="24" spans="1:4">
      <c r="A24" s="4" t="s">
        <v>36</v>
      </c>
      <c r="B24" s="5" t="s">
        <v>121</v>
      </c>
      <c r="C24" s="13">
        <f>86509</f>
        <v>86509</v>
      </c>
      <c r="D24" s="14">
        <f>C24/C27*100</f>
        <v>7.6167441762181554</v>
      </c>
    </row>
    <row r="25" spans="1:4">
      <c r="A25" s="4" t="s">
        <v>124</v>
      </c>
      <c r="B25" s="5" t="s">
        <v>122</v>
      </c>
      <c r="C25" s="13">
        <f>99991</f>
        <v>99991</v>
      </c>
      <c r="D25" s="14">
        <f>C25/C27*100</f>
        <v>8.8037761033445037</v>
      </c>
    </row>
    <row r="26" spans="1:4">
      <c r="A26" s="4" t="s">
        <v>124</v>
      </c>
      <c r="B26" s="5" t="s">
        <v>117</v>
      </c>
      <c r="C26" s="12">
        <f>11000</f>
        <v>11000</v>
      </c>
      <c r="D26" s="14">
        <f>C26/C27*100</f>
        <v>0.96850253659618912</v>
      </c>
    </row>
    <row r="27" spans="1:4">
      <c r="A27" s="20" t="s">
        <v>4</v>
      </c>
      <c r="B27" s="20"/>
      <c r="C27" s="21">
        <f>SUM(C17:C26)</f>
        <v>1135774</v>
      </c>
      <c r="D27" s="21">
        <f>SUM(D17:D26)</f>
        <v>100.00000000000001</v>
      </c>
    </row>
    <row r="29" spans="1:4">
      <c r="A29" s="17" t="s">
        <v>5</v>
      </c>
      <c r="B29" s="17"/>
      <c r="C29" s="17"/>
      <c r="D29" s="9"/>
    </row>
    <row r="30" spans="1:4" ht="45">
      <c r="A30" s="3" t="s">
        <v>1</v>
      </c>
      <c r="B30" s="3" t="s">
        <v>2</v>
      </c>
      <c r="C30" s="10" t="s">
        <v>3</v>
      </c>
      <c r="D30" s="11" t="s">
        <v>125</v>
      </c>
    </row>
    <row r="31" spans="1:4">
      <c r="A31" s="4" t="s">
        <v>124</v>
      </c>
      <c r="B31" s="5" t="s">
        <v>6</v>
      </c>
      <c r="C31" s="12">
        <v>29200</v>
      </c>
      <c r="D31" s="14">
        <f>C31/C46*100</f>
        <v>7.0633427027445448</v>
      </c>
    </row>
    <row r="32" spans="1:4">
      <c r="A32" s="4" t="s">
        <v>124</v>
      </c>
      <c r="B32" s="5" t="s">
        <v>7</v>
      </c>
      <c r="C32" s="12">
        <v>14833</v>
      </c>
      <c r="D32" s="14">
        <f>C32/C46*100</f>
        <v>3.5880329558154047</v>
      </c>
    </row>
    <row r="33" spans="1:4">
      <c r="A33" s="4" t="s">
        <v>124</v>
      </c>
      <c r="B33" s="5" t="s">
        <v>8</v>
      </c>
      <c r="C33" s="12">
        <f>9315</f>
        <v>9315</v>
      </c>
      <c r="D33" s="14">
        <f>C33/C46*100</f>
        <v>2.2532547012351176</v>
      </c>
    </row>
    <row r="34" spans="1:4">
      <c r="A34" s="4" t="s">
        <v>124</v>
      </c>
      <c r="B34" s="5" t="s">
        <v>9</v>
      </c>
      <c r="C34" s="12">
        <v>75784</v>
      </c>
      <c r="D34" s="14">
        <f>C34/C46*100</f>
        <v>18.331793266602485</v>
      </c>
    </row>
    <row r="35" spans="1:4">
      <c r="A35" s="4" t="s">
        <v>124</v>
      </c>
      <c r="B35" s="5" t="s">
        <v>10</v>
      </c>
      <c r="C35" s="12">
        <v>3200</v>
      </c>
      <c r="D35" s="14">
        <f>C35/C46*100</f>
        <v>0.77406495372542949</v>
      </c>
    </row>
    <row r="36" spans="1:4">
      <c r="A36" s="4" t="s">
        <v>124</v>
      </c>
      <c r="B36" s="5" t="s">
        <v>11</v>
      </c>
      <c r="C36" s="12">
        <v>19400</v>
      </c>
      <c r="D36" s="14">
        <f>C36/C46*100</f>
        <v>4.6927687819604165</v>
      </c>
    </row>
    <row r="37" spans="1:4">
      <c r="A37" s="4" t="s">
        <v>124</v>
      </c>
      <c r="B37" s="5" t="s">
        <v>12</v>
      </c>
      <c r="C37" s="12">
        <v>11160</v>
      </c>
      <c r="D37" s="14">
        <f>C37/C46*100</f>
        <v>2.6995515261174354</v>
      </c>
    </row>
    <row r="38" spans="1:4">
      <c r="A38" s="4" t="s">
        <v>124</v>
      </c>
      <c r="B38" s="5" t="s">
        <v>13</v>
      </c>
      <c r="C38" s="12">
        <v>2900</v>
      </c>
      <c r="D38" s="14">
        <f>C38/C46*100</f>
        <v>0.70149636431367046</v>
      </c>
    </row>
    <row r="39" spans="1:4">
      <c r="A39" s="4" t="s">
        <v>124</v>
      </c>
      <c r="B39" s="5" t="s">
        <v>14</v>
      </c>
      <c r="C39" s="13">
        <v>6750</v>
      </c>
      <c r="D39" s="14">
        <f>C39/C46*100</f>
        <v>1.6327932617645777</v>
      </c>
    </row>
    <row r="40" spans="1:4">
      <c r="A40" s="4" t="s">
        <v>124</v>
      </c>
      <c r="B40" s="5" t="s">
        <v>15</v>
      </c>
      <c r="C40" s="13">
        <v>100750</v>
      </c>
      <c r="D40" s="14">
        <f>C40/C46*100</f>
        <v>24.37095127744907</v>
      </c>
    </row>
    <row r="41" spans="1:4">
      <c r="A41" s="4" t="s">
        <v>124</v>
      </c>
      <c r="B41" s="5" t="s">
        <v>16</v>
      </c>
      <c r="C41" s="13">
        <v>24500</v>
      </c>
      <c r="D41" s="14">
        <f>C41/C46*100</f>
        <v>5.9264348019603199</v>
      </c>
    </row>
    <row r="42" spans="1:4">
      <c r="A42" s="4" t="s">
        <v>124</v>
      </c>
      <c r="B42" s="5" t="s">
        <v>17</v>
      </c>
      <c r="C42" s="13">
        <v>18190</v>
      </c>
      <c r="D42" s="14">
        <f>C42/C46*100</f>
        <v>4.4000754713329888</v>
      </c>
    </row>
    <row r="43" spans="1:4">
      <c r="A43" s="4" t="s">
        <v>124</v>
      </c>
      <c r="B43" s="5" t="s">
        <v>18</v>
      </c>
      <c r="C43" s="12">
        <v>22460</v>
      </c>
      <c r="D43" s="14">
        <f>C43/C46*100</f>
        <v>5.4329683939603584</v>
      </c>
    </row>
    <row r="44" spans="1:4">
      <c r="A44" s="4" t="s">
        <v>124</v>
      </c>
      <c r="B44" s="5" t="s">
        <v>19</v>
      </c>
      <c r="C44" s="13">
        <v>12660</v>
      </c>
      <c r="D44" s="14">
        <f>C44/C46*100</f>
        <v>3.0623944731762305</v>
      </c>
    </row>
    <row r="45" spans="1:4">
      <c r="A45" s="4" t="s">
        <v>124</v>
      </c>
      <c r="B45" s="5" t="s">
        <v>20</v>
      </c>
      <c r="C45" s="12">
        <v>62300</v>
      </c>
      <c r="D45" s="14">
        <f>C45/C46*100</f>
        <v>15.070077067841956</v>
      </c>
    </row>
    <row r="46" spans="1:4">
      <c r="A46" s="20" t="s">
        <v>4</v>
      </c>
      <c r="B46" s="20"/>
      <c r="C46" s="21">
        <f>SUM(C31:C45)</f>
        <v>413402</v>
      </c>
      <c r="D46" s="21">
        <f>SUM(D31:D45)</f>
        <v>99.999999999999986</v>
      </c>
    </row>
    <row r="48" spans="1:4">
      <c r="A48" s="18" t="s">
        <v>21</v>
      </c>
      <c r="B48" s="18"/>
      <c r="C48" s="18"/>
      <c r="D48" s="18"/>
    </row>
    <row r="49" spans="1:4" ht="45">
      <c r="A49" s="3" t="s">
        <v>1</v>
      </c>
      <c r="B49" s="3" t="s">
        <v>2</v>
      </c>
      <c r="C49" s="10" t="s">
        <v>3</v>
      </c>
      <c r="D49" s="11" t="s">
        <v>125</v>
      </c>
    </row>
    <row r="50" spans="1:4">
      <c r="A50" s="4" t="s">
        <v>124</v>
      </c>
      <c r="B50" s="5" t="s">
        <v>22</v>
      </c>
      <c r="C50" s="12">
        <f>280970</f>
        <v>280970</v>
      </c>
      <c r="D50" s="14">
        <f>C50/C88*100</f>
        <v>10.204963701317853</v>
      </c>
    </row>
    <row r="51" spans="1:4">
      <c r="A51" s="4" t="s">
        <v>124</v>
      </c>
      <c r="B51" s="5" t="s">
        <v>23</v>
      </c>
      <c r="C51" s="12">
        <f>451520</f>
        <v>451520</v>
      </c>
      <c r="D51" s="14">
        <f>C51/C88*100</f>
        <v>16.399420615791851</v>
      </c>
    </row>
    <row r="52" spans="1:4">
      <c r="A52" s="4" t="s">
        <v>124</v>
      </c>
      <c r="B52" s="5" t="s">
        <v>24</v>
      </c>
      <c r="C52" s="12">
        <v>8320</v>
      </c>
      <c r="D52" s="14">
        <f>C52/C88*100</f>
        <v>0.30218634727894272</v>
      </c>
    </row>
    <row r="53" spans="1:4">
      <c r="A53" s="4" t="s">
        <v>124</v>
      </c>
      <c r="B53" s="5" t="s">
        <v>25</v>
      </c>
      <c r="C53" s="12">
        <v>186352</v>
      </c>
      <c r="D53" s="14">
        <f>C53/C88*100</f>
        <v>6.7683930514573953</v>
      </c>
    </row>
    <row r="54" spans="1:4">
      <c r="A54" s="4" t="s">
        <v>124</v>
      </c>
      <c r="B54" s="5" t="s">
        <v>26</v>
      </c>
      <c r="C54" s="12">
        <v>5000</v>
      </c>
      <c r="D54" s="14">
        <f>C54/C88*100</f>
        <v>0.18160237216282615</v>
      </c>
    </row>
    <row r="55" spans="1:4">
      <c r="A55" s="4" t="s">
        <v>124</v>
      </c>
      <c r="B55" s="5" t="s">
        <v>27</v>
      </c>
      <c r="C55" s="12">
        <f>33400</f>
        <v>33400</v>
      </c>
      <c r="D55" s="14">
        <f>C55/C88*100</f>
        <v>1.2131038460476786</v>
      </c>
    </row>
    <row r="56" spans="1:4">
      <c r="A56" s="4" t="s">
        <v>124</v>
      </c>
      <c r="B56" s="5" t="s">
        <v>28</v>
      </c>
      <c r="C56" s="12">
        <v>9134</v>
      </c>
      <c r="D56" s="14">
        <f>C56/C88*100</f>
        <v>0.33175121346705078</v>
      </c>
    </row>
    <row r="57" spans="1:4">
      <c r="A57" s="4" t="s">
        <v>124</v>
      </c>
      <c r="B57" s="5" t="s">
        <v>29</v>
      </c>
      <c r="C57" s="12">
        <v>72860</v>
      </c>
      <c r="D57" s="14">
        <f>C57/C88*100</f>
        <v>2.6463097671567026</v>
      </c>
    </row>
    <row r="58" spans="1:4">
      <c r="A58" s="4" t="s">
        <v>126</v>
      </c>
      <c r="B58" s="5" t="s">
        <v>30</v>
      </c>
      <c r="C58" s="12">
        <v>26988</v>
      </c>
      <c r="D58" s="14">
        <f>C58/C88*100</f>
        <v>0.98021696398607039</v>
      </c>
    </row>
    <row r="59" spans="1:4">
      <c r="A59" s="4" t="s">
        <v>124</v>
      </c>
      <c r="B59" s="5" t="s">
        <v>31</v>
      </c>
      <c r="C59" s="12">
        <v>91070</v>
      </c>
      <c r="D59" s="14">
        <f>C59/C88*100</f>
        <v>3.3077056065737152</v>
      </c>
    </row>
    <row r="60" spans="1:4">
      <c r="A60" s="4" t="s">
        <v>124</v>
      </c>
      <c r="B60" s="5" t="s">
        <v>32</v>
      </c>
      <c r="C60" s="12">
        <v>17936</v>
      </c>
      <c r="D60" s="14">
        <f>C60/C88*100</f>
        <v>0.65144402942248991</v>
      </c>
    </row>
    <row r="61" spans="1:4">
      <c r="A61" s="4" t="s">
        <v>124</v>
      </c>
      <c r="B61" s="5" t="s">
        <v>33</v>
      </c>
      <c r="C61" s="12">
        <v>5071</v>
      </c>
      <c r="D61" s="14">
        <f>C61/C88*100</f>
        <v>0.18418112584753826</v>
      </c>
    </row>
    <row r="62" spans="1:4">
      <c r="A62" s="4" t="s">
        <v>124</v>
      </c>
      <c r="B62" s="5" t="s">
        <v>34</v>
      </c>
      <c r="C62" s="12">
        <v>42000</v>
      </c>
      <c r="D62" s="14">
        <f>C62/C88*100</f>
        <v>1.5254599261677395</v>
      </c>
    </row>
    <row r="63" spans="1:4">
      <c r="A63" s="4" t="s">
        <v>124</v>
      </c>
      <c r="B63" s="5" t="s">
        <v>35</v>
      </c>
      <c r="C63" s="12">
        <v>157800</v>
      </c>
      <c r="D63" s="14">
        <f>C63/C88*100</f>
        <v>5.7313708654587927</v>
      </c>
    </row>
    <row r="64" spans="1:4">
      <c r="A64" s="4" t="s">
        <v>124</v>
      </c>
      <c r="B64" s="5" t="s">
        <v>36</v>
      </c>
      <c r="C64" s="12">
        <v>145520</v>
      </c>
      <c r="D64" s="14">
        <f>C64/C88*100</f>
        <v>5.2853554394268922</v>
      </c>
    </row>
    <row r="65" spans="1:4">
      <c r="A65" s="4" t="s">
        <v>124</v>
      </c>
      <c r="B65" s="5" t="s">
        <v>37</v>
      </c>
      <c r="C65" s="13">
        <v>6696</v>
      </c>
      <c r="D65" s="14">
        <f>C65/C88*100</f>
        <v>0.24320189680045678</v>
      </c>
    </row>
    <row r="66" spans="1:4">
      <c r="A66" s="4" t="s">
        <v>124</v>
      </c>
      <c r="B66" s="5" t="s">
        <v>38</v>
      </c>
      <c r="C66" s="13">
        <v>12200</v>
      </c>
      <c r="D66" s="14">
        <f>C66/C88*100</f>
        <v>0.44310978807729584</v>
      </c>
    </row>
    <row r="67" spans="1:4">
      <c r="A67" s="4" t="s">
        <v>124</v>
      </c>
      <c r="B67" s="5" t="s">
        <v>39</v>
      </c>
      <c r="C67" s="12">
        <v>2000</v>
      </c>
      <c r="D67" s="14">
        <f>C67/C88*100</f>
        <v>7.264094886513045E-2</v>
      </c>
    </row>
    <row r="68" spans="1:4">
      <c r="A68" s="4" t="s">
        <v>124</v>
      </c>
      <c r="B68" s="5" t="s">
        <v>40</v>
      </c>
      <c r="C68" s="12">
        <v>7743</v>
      </c>
      <c r="D68" s="14">
        <f>C68/C88*100</f>
        <v>0.28122943353135255</v>
      </c>
    </row>
    <row r="69" spans="1:4">
      <c r="A69" s="4" t="s">
        <v>124</v>
      </c>
      <c r="B69" s="5" t="s">
        <v>41</v>
      </c>
      <c r="C69" s="12">
        <v>12300</v>
      </c>
      <c r="D69" s="14">
        <f>C69/C88*100</f>
        <v>0.4467418355205523</v>
      </c>
    </row>
    <row r="70" spans="1:4">
      <c r="A70" s="4" t="s">
        <v>124</v>
      </c>
      <c r="B70" s="5" t="s">
        <v>42</v>
      </c>
      <c r="C70" s="12">
        <v>2500</v>
      </c>
      <c r="D70" s="14">
        <f>C70/C88*100</f>
        <v>9.0801186081413077E-2</v>
      </c>
    </row>
    <row r="71" spans="1:4">
      <c r="A71" s="4" t="s">
        <v>124</v>
      </c>
      <c r="B71" s="5" t="s">
        <v>43</v>
      </c>
      <c r="C71" s="12">
        <v>19267</v>
      </c>
      <c r="D71" s="14">
        <f>C71/C88*100</f>
        <v>0.69978658089223422</v>
      </c>
    </row>
    <row r="72" spans="1:4">
      <c r="A72" s="4" t="s">
        <v>124</v>
      </c>
      <c r="B72" s="5" t="s">
        <v>44</v>
      </c>
      <c r="C72" s="12">
        <v>14000</v>
      </c>
      <c r="D72" s="14">
        <f>C72/C88*100</f>
        <v>0.50848664205591321</v>
      </c>
    </row>
    <row r="73" spans="1:4">
      <c r="A73" s="4" t="s">
        <v>124</v>
      </c>
      <c r="B73" s="5" t="s">
        <v>45</v>
      </c>
      <c r="C73" s="12">
        <v>13900</v>
      </c>
      <c r="D73" s="14">
        <f>C73/C88*100</f>
        <v>0.50485459461265669</v>
      </c>
    </row>
    <row r="74" spans="1:4">
      <c r="A74" s="4" t="s">
        <v>124</v>
      </c>
      <c r="B74" s="5" t="s">
        <v>15</v>
      </c>
      <c r="C74" s="12">
        <v>16150</v>
      </c>
      <c r="D74" s="14">
        <f>C74/C88*100</f>
        <v>0.58657566208592848</v>
      </c>
    </row>
    <row r="75" spans="1:4">
      <c r="A75" s="4" t="s">
        <v>124</v>
      </c>
      <c r="B75" s="5" t="s">
        <v>46</v>
      </c>
      <c r="C75" s="12">
        <v>276400</v>
      </c>
      <c r="D75" s="14">
        <f>C75/C88*100</f>
        <v>10.038979133161028</v>
      </c>
    </row>
    <row r="76" spans="1:4">
      <c r="A76" s="4" t="s">
        <v>124</v>
      </c>
      <c r="B76" s="5" t="s">
        <v>47</v>
      </c>
      <c r="C76" s="12">
        <v>33388</v>
      </c>
      <c r="D76" s="14">
        <f>C76/C88*100</f>
        <v>1.2126680003544879</v>
      </c>
    </row>
    <row r="77" spans="1:4">
      <c r="A77" s="4" t="s">
        <v>124</v>
      </c>
      <c r="B77" s="5" t="s">
        <v>48</v>
      </c>
      <c r="C77" s="12">
        <v>44770</v>
      </c>
      <c r="D77" s="14">
        <f>C77/C88*100</f>
        <v>1.6260676403459451</v>
      </c>
    </row>
    <row r="78" spans="1:4">
      <c r="A78" s="4" t="s">
        <v>124</v>
      </c>
      <c r="B78" s="5" t="s">
        <v>123</v>
      </c>
      <c r="C78" s="12">
        <v>40000</v>
      </c>
      <c r="D78" s="14">
        <f>C78/C88*100</f>
        <v>1.4528189773026092</v>
      </c>
    </row>
    <row r="79" spans="1:4">
      <c r="A79" s="4" t="s">
        <v>124</v>
      </c>
      <c r="B79" s="5" t="s">
        <v>49</v>
      </c>
      <c r="C79" s="12">
        <v>11550</v>
      </c>
      <c r="D79" s="14">
        <f>C79/C88*100</f>
        <v>0.41950147969612839</v>
      </c>
    </row>
    <row r="80" spans="1:4">
      <c r="A80" s="4" t="s">
        <v>124</v>
      </c>
      <c r="B80" s="5" t="s">
        <v>50</v>
      </c>
      <c r="C80" s="12">
        <v>12125</v>
      </c>
      <c r="D80" s="14">
        <f>C80/C88*100</f>
        <v>0.4403857524948534</v>
      </c>
    </row>
    <row r="81" spans="1:4">
      <c r="A81" s="4" t="s">
        <v>126</v>
      </c>
      <c r="B81" s="5" t="s">
        <v>51</v>
      </c>
      <c r="C81" s="12">
        <f>257353</f>
        <v>257353</v>
      </c>
      <c r="D81" s="14">
        <f>C81/C88*100</f>
        <v>9.34718305664396</v>
      </c>
    </row>
    <row r="82" spans="1:4">
      <c r="A82" s="4" t="s">
        <v>126</v>
      </c>
      <c r="B82" s="5" t="s">
        <v>52</v>
      </c>
      <c r="C82" s="12">
        <f>375864</f>
        <v>375864</v>
      </c>
      <c r="D82" s="14">
        <f>C82/C88*100</f>
        <v>13.651558802121697</v>
      </c>
    </row>
    <row r="83" spans="1:4">
      <c r="A83" s="4" t="s">
        <v>124</v>
      </c>
      <c r="B83" s="5" t="s">
        <v>53</v>
      </c>
      <c r="C83" s="12">
        <v>19830</v>
      </c>
      <c r="D83" s="14">
        <f>C83/C88*100</f>
        <v>0.72023500799776852</v>
      </c>
    </row>
    <row r="84" spans="1:4">
      <c r="A84" s="4" t="s">
        <v>124</v>
      </c>
      <c r="B84" s="5" t="s">
        <v>54</v>
      </c>
      <c r="C84" s="12">
        <v>5600</v>
      </c>
      <c r="D84" s="14">
        <f>C84/C88*100</f>
        <v>0.20339465682236527</v>
      </c>
    </row>
    <row r="85" spans="1:4">
      <c r="A85" s="4" t="s">
        <v>124</v>
      </c>
      <c r="B85" s="5" t="s">
        <v>55</v>
      </c>
      <c r="C85" s="12">
        <v>11491</v>
      </c>
      <c r="D85" s="14">
        <f>C85/C88*100</f>
        <v>0.41735857170460705</v>
      </c>
    </row>
    <row r="86" spans="1:4">
      <c r="A86" s="4" t="s">
        <v>124</v>
      </c>
      <c r="B86" s="5" t="s">
        <v>56</v>
      </c>
      <c r="C86" s="12">
        <v>8800</v>
      </c>
      <c r="D86" s="14">
        <f>C86/C88*100</f>
        <v>0.31962017500657403</v>
      </c>
    </row>
    <row r="87" spans="1:4">
      <c r="A87" s="4" t="s">
        <v>124</v>
      </c>
      <c r="B87" s="5" t="s">
        <v>57</v>
      </c>
      <c r="C87" s="12">
        <v>15400</v>
      </c>
      <c r="D87" s="14">
        <f>C87/C88*100</f>
        <v>0.55933530626150452</v>
      </c>
    </row>
    <row r="88" spans="1:4">
      <c r="A88" s="20" t="s">
        <v>4</v>
      </c>
      <c r="B88" s="20"/>
      <c r="C88" s="21">
        <f>SUM(C50:C87)</f>
        <v>2753268</v>
      </c>
      <c r="D88" s="21">
        <f>SUM(D50:D87)</f>
        <v>100.00000000000003</v>
      </c>
    </row>
    <row r="90" spans="1:4">
      <c r="A90" s="18" t="s">
        <v>58</v>
      </c>
      <c r="B90" s="18"/>
      <c r="C90" s="18"/>
      <c r="D90" s="18"/>
    </row>
    <row r="91" spans="1:4" ht="45">
      <c r="A91" s="3" t="s">
        <v>1</v>
      </c>
      <c r="B91" s="3" t="s">
        <v>2</v>
      </c>
      <c r="C91" s="10" t="s">
        <v>3</v>
      </c>
      <c r="D91" s="11" t="s">
        <v>125</v>
      </c>
    </row>
    <row r="92" spans="1:4">
      <c r="A92" s="4" t="s">
        <v>124</v>
      </c>
      <c r="B92" s="5" t="s">
        <v>59</v>
      </c>
      <c r="C92" s="12">
        <f>320322</f>
        <v>320322</v>
      </c>
      <c r="D92" s="14">
        <f>C92/C144*100</f>
        <v>11.37240561516122</v>
      </c>
    </row>
    <row r="93" spans="1:4">
      <c r="A93" s="4" t="s">
        <v>124</v>
      </c>
      <c r="B93" s="5" t="s">
        <v>24</v>
      </c>
      <c r="C93" s="12">
        <v>64650</v>
      </c>
      <c r="D93" s="14">
        <f>C93/C144*100</f>
        <v>2.2952717047851001</v>
      </c>
    </row>
    <row r="94" spans="1:4">
      <c r="A94" s="4" t="s">
        <v>124</v>
      </c>
      <c r="B94" s="5" t="s">
        <v>60</v>
      </c>
      <c r="C94" s="12">
        <v>37924</v>
      </c>
      <c r="D94" s="14">
        <f>C94/C144*100</f>
        <v>1.3464173879701491</v>
      </c>
    </row>
    <row r="95" spans="1:4">
      <c r="A95" s="4" t="s">
        <v>124</v>
      </c>
      <c r="B95" s="5" t="s">
        <v>61</v>
      </c>
      <c r="C95" s="12">
        <f>53800</f>
        <v>53800</v>
      </c>
      <c r="D95" s="14">
        <f>C95/C144*100</f>
        <v>1.9100636924584438</v>
      </c>
    </row>
    <row r="96" spans="1:4">
      <c r="A96" s="4" t="s">
        <v>124</v>
      </c>
      <c r="B96" s="5" t="s">
        <v>62</v>
      </c>
      <c r="C96" s="12">
        <v>100000</v>
      </c>
      <c r="D96" s="14">
        <f>C96/C144*100</f>
        <v>3.5503042610751741</v>
      </c>
    </row>
    <row r="97" spans="1:4">
      <c r="A97" s="4" t="s">
        <v>124</v>
      </c>
      <c r="B97" s="5" t="s">
        <v>63</v>
      </c>
      <c r="C97" s="12">
        <v>18602</v>
      </c>
      <c r="D97" s="14">
        <f>C97/C144*100</f>
        <v>0.66042759864520384</v>
      </c>
    </row>
    <row r="98" spans="1:4">
      <c r="A98" s="4" t="s">
        <v>124</v>
      </c>
      <c r="B98" s="5" t="s">
        <v>8</v>
      </c>
      <c r="C98" s="12">
        <v>6490</v>
      </c>
      <c r="D98" s="14">
        <f>C98/C144*100</f>
        <v>0.2304147465437788</v>
      </c>
    </row>
    <row r="99" spans="1:4">
      <c r="A99" s="4" t="s">
        <v>124</v>
      </c>
      <c r="B99" s="5" t="s">
        <v>64</v>
      </c>
      <c r="C99" s="12">
        <v>30000</v>
      </c>
      <c r="D99" s="14">
        <f>C99/C144*100</f>
        <v>1.0650912783225523</v>
      </c>
    </row>
    <row r="100" spans="1:4">
      <c r="A100" s="4" t="s">
        <v>124</v>
      </c>
      <c r="B100" s="5" t="s">
        <v>23</v>
      </c>
      <c r="C100" s="12">
        <v>7200</v>
      </c>
      <c r="D100" s="14">
        <f>C100/C144*100</f>
        <v>0.25562190679741253</v>
      </c>
    </row>
    <row r="101" spans="1:4">
      <c r="A101" s="4" t="s">
        <v>124</v>
      </c>
      <c r="B101" s="5" t="s">
        <v>49</v>
      </c>
      <c r="C101" s="12">
        <v>40080</v>
      </c>
      <c r="D101" s="14">
        <f>C101/C144*100</f>
        <v>1.4229619478389297</v>
      </c>
    </row>
    <row r="102" spans="1:4">
      <c r="A102" s="4" t="s">
        <v>124</v>
      </c>
      <c r="B102" s="5" t="s">
        <v>65</v>
      </c>
      <c r="C102" s="12">
        <v>1600</v>
      </c>
      <c r="D102" s="14">
        <f>C102/C144*100</f>
        <v>5.6804868177202789E-2</v>
      </c>
    </row>
    <row r="103" spans="1:4">
      <c r="A103" s="4" t="s">
        <v>124</v>
      </c>
      <c r="B103" s="5" t="s">
        <v>66</v>
      </c>
      <c r="C103" s="12">
        <v>2690</v>
      </c>
      <c r="D103" s="14">
        <f>C103/C144*100</f>
        <v>9.5503184622922191E-2</v>
      </c>
    </row>
    <row r="104" spans="1:4">
      <c r="A104" s="4" t="s">
        <v>124</v>
      </c>
      <c r="B104" s="5" t="s">
        <v>67</v>
      </c>
      <c r="C104" s="12">
        <f>206970</f>
        <v>206970</v>
      </c>
      <c r="D104" s="14">
        <f>C104/C144*100</f>
        <v>7.3480647291472883</v>
      </c>
    </row>
    <row r="105" spans="1:4">
      <c r="A105" s="4" t="s">
        <v>124</v>
      </c>
      <c r="B105" s="5" t="s">
        <v>68</v>
      </c>
      <c r="C105" s="12">
        <v>431</v>
      </c>
      <c r="D105" s="14">
        <f>C105/C144*100</f>
        <v>1.5301811365234E-2</v>
      </c>
    </row>
    <row r="106" spans="1:4">
      <c r="A106" s="4" t="s">
        <v>124</v>
      </c>
      <c r="B106" s="5" t="s">
        <v>69</v>
      </c>
      <c r="C106" s="12">
        <v>40860</v>
      </c>
      <c r="D106" s="14">
        <f>C106/C144*100</f>
        <v>1.4506543210753162</v>
      </c>
    </row>
    <row r="107" spans="1:4">
      <c r="A107" s="4" t="s">
        <v>124</v>
      </c>
      <c r="B107" s="5" t="s">
        <v>70</v>
      </c>
      <c r="C107" s="12">
        <v>31078</v>
      </c>
      <c r="D107" s="14">
        <f>C107/C144*100</f>
        <v>1.1033635582569428</v>
      </c>
    </row>
    <row r="108" spans="1:4">
      <c r="A108" s="4" t="s">
        <v>124</v>
      </c>
      <c r="B108" s="5" t="s">
        <v>71</v>
      </c>
      <c r="C108" s="12">
        <v>44690</v>
      </c>
      <c r="D108" s="14">
        <f>C108/C144*100</f>
        <v>1.5866309742744955</v>
      </c>
    </row>
    <row r="109" spans="1:4">
      <c r="A109" s="4" t="s">
        <v>124</v>
      </c>
      <c r="B109" s="5" t="s">
        <v>72</v>
      </c>
      <c r="C109" s="12">
        <v>63760</v>
      </c>
      <c r="D109" s="14">
        <f>C109/C144*100</f>
        <v>2.2636739968615309</v>
      </c>
    </row>
    <row r="110" spans="1:4">
      <c r="A110" s="4" t="s">
        <v>124</v>
      </c>
      <c r="B110" s="6" t="s">
        <v>73</v>
      </c>
      <c r="C110" s="15">
        <v>35316</v>
      </c>
      <c r="D110" s="14">
        <f>C110/C144*100</f>
        <v>1.2538254528413084</v>
      </c>
    </row>
    <row r="111" spans="1:4">
      <c r="A111" s="4" t="s">
        <v>124</v>
      </c>
      <c r="B111" s="5" t="s">
        <v>74</v>
      </c>
      <c r="C111" s="15">
        <v>12426</v>
      </c>
      <c r="D111" s="14">
        <f>C111/C144*100</f>
        <v>0.44116080748120118</v>
      </c>
    </row>
    <row r="112" spans="1:4">
      <c r="A112" s="4" t="s">
        <v>126</v>
      </c>
      <c r="B112" s="5" t="s">
        <v>75</v>
      </c>
      <c r="C112" s="13">
        <v>45753</v>
      </c>
      <c r="D112" s="14">
        <f>C112/C144*100</f>
        <v>1.6243707085697243</v>
      </c>
    </row>
    <row r="113" spans="1:4">
      <c r="A113" s="4" t="s">
        <v>124</v>
      </c>
      <c r="B113" s="5" t="s">
        <v>76</v>
      </c>
      <c r="C113" s="13">
        <v>20230</v>
      </c>
      <c r="D113" s="14">
        <f>C113/C144*100</f>
        <v>0.71822655201550767</v>
      </c>
    </row>
    <row r="114" spans="1:4">
      <c r="A114" s="4" t="s">
        <v>124</v>
      </c>
      <c r="B114" s="5" t="s">
        <v>77</v>
      </c>
      <c r="C114" s="13">
        <v>2400</v>
      </c>
      <c r="D114" s="14">
        <f>C114/C144*100</f>
        <v>8.5207302265804169E-2</v>
      </c>
    </row>
    <row r="115" spans="1:4">
      <c r="A115" s="4" t="s">
        <v>124</v>
      </c>
      <c r="B115" s="5" t="s">
        <v>78</v>
      </c>
      <c r="C115" s="13">
        <v>34000</v>
      </c>
      <c r="D115" s="14">
        <f>C115/C144*100</f>
        <v>1.2071034487655592</v>
      </c>
    </row>
    <row r="116" spans="1:4">
      <c r="A116" s="4" t="s">
        <v>126</v>
      </c>
      <c r="B116" s="5" t="s">
        <v>79</v>
      </c>
      <c r="C116" s="13">
        <v>8600</v>
      </c>
      <c r="D116" s="14">
        <f>C116/C144*100</f>
        <v>0.30532616645246502</v>
      </c>
    </row>
    <row r="117" spans="1:4">
      <c r="A117" s="4" t="s">
        <v>124</v>
      </c>
      <c r="B117" s="5" t="s">
        <v>80</v>
      </c>
      <c r="C117" s="13">
        <v>21050</v>
      </c>
      <c r="D117" s="14">
        <f>C117/C144*100</f>
        <v>0.74733904695632414</v>
      </c>
    </row>
    <row r="118" spans="1:4">
      <c r="A118" s="4" t="s">
        <v>124</v>
      </c>
      <c r="B118" s="5" t="s">
        <v>81</v>
      </c>
      <c r="C118" s="12">
        <v>12075</v>
      </c>
      <c r="D118" s="14">
        <f>C118/C144*100</f>
        <v>0.42869923952482725</v>
      </c>
    </row>
    <row r="119" spans="1:4">
      <c r="A119" s="4" t="s">
        <v>124</v>
      </c>
      <c r="B119" s="5" t="s">
        <v>22</v>
      </c>
      <c r="C119" s="12">
        <f>253365</f>
        <v>253365</v>
      </c>
      <c r="D119" s="14">
        <f>C119/C144*100</f>
        <v>8.9952283910731143</v>
      </c>
    </row>
    <row r="120" spans="1:4">
      <c r="A120" s="4" t="s">
        <v>124</v>
      </c>
      <c r="B120" s="5" t="s">
        <v>82</v>
      </c>
      <c r="C120" s="12">
        <v>50000</v>
      </c>
      <c r="D120" s="14">
        <f>C120/C144*100</f>
        <v>1.775152130537587</v>
      </c>
    </row>
    <row r="121" spans="1:4">
      <c r="A121" s="4" t="s">
        <v>124</v>
      </c>
      <c r="B121" s="5" t="s">
        <v>83</v>
      </c>
      <c r="C121" s="12">
        <v>6180</v>
      </c>
      <c r="D121" s="14">
        <f>C121/C144*100</f>
        <v>0.21940880333444576</v>
      </c>
    </row>
    <row r="122" spans="1:4">
      <c r="A122" s="4" t="s">
        <v>124</v>
      </c>
      <c r="B122" s="5" t="s">
        <v>84</v>
      </c>
      <c r="C122" s="12">
        <f>22465</f>
        <v>22465</v>
      </c>
      <c r="D122" s="14">
        <f>C122/C144*100</f>
        <v>0.79757585225053784</v>
      </c>
    </row>
    <row r="123" spans="1:4">
      <c r="A123" s="4" t="s">
        <v>124</v>
      </c>
      <c r="B123" s="5" t="s">
        <v>85</v>
      </c>
      <c r="C123" s="12">
        <v>465240</v>
      </c>
      <c r="D123" s="14">
        <f>C123/C144*100</f>
        <v>16.517435544226139</v>
      </c>
    </row>
    <row r="124" spans="1:4">
      <c r="A124" s="4" t="s">
        <v>124</v>
      </c>
      <c r="B124" s="5" t="s">
        <v>86</v>
      </c>
      <c r="C124" s="12">
        <f>46909</f>
        <v>46909</v>
      </c>
      <c r="D124" s="14">
        <f>C124/C144*100</f>
        <v>1.6654122258277535</v>
      </c>
    </row>
    <row r="125" spans="1:4">
      <c r="A125" s="4" t="s">
        <v>124</v>
      </c>
      <c r="B125" s="5" t="s">
        <v>87</v>
      </c>
      <c r="C125" s="12">
        <v>6000</v>
      </c>
      <c r="D125" s="14">
        <f>C125/C144*100</f>
        <v>0.21301825566451046</v>
      </c>
    </row>
    <row r="126" spans="1:4">
      <c r="A126" s="4" t="s">
        <v>124</v>
      </c>
      <c r="B126" s="5" t="s">
        <v>88</v>
      </c>
      <c r="C126" s="12">
        <v>34700</v>
      </c>
      <c r="D126" s="14">
        <f>C126/C144*100</f>
        <v>1.2319555785930854</v>
      </c>
    </row>
    <row r="127" spans="1:4">
      <c r="A127" s="4" t="s">
        <v>124</v>
      </c>
      <c r="B127" s="5" t="s">
        <v>89</v>
      </c>
      <c r="C127" s="12">
        <v>58174</v>
      </c>
      <c r="D127" s="14">
        <f>C127/C144*100</f>
        <v>2.0653540008378721</v>
      </c>
    </row>
    <row r="128" spans="1:4">
      <c r="A128" s="4" t="s">
        <v>124</v>
      </c>
      <c r="B128" s="5" t="s">
        <v>90</v>
      </c>
      <c r="C128" s="12">
        <v>42000</v>
      </c>
      <c r="D128" s="14">
        <f>C128/C144*100</f>
        <v>1.4911277896515731</v>
      </c>
    </row>
    <row r="129" spans="1:4">
      <c r="A129" s="4" t="s">
        <v>124</v>
      </c>
      <c r="B129" s="5" t="s">
        <v>91</v>
      </c>
      <c r="C129" s="12">
        <v>4700</v>
      </c>
      <c r="D129" s="14">
        <f>C129/C144*100</f>
        <v>0.1668643002705332</v>
      </c>
    </row>
    <row r="130" spans="1:4">
      <c r="A130" s="4" t="s">
        <v>124</v>
      </c>
      <c r="B130" s="5" t="s">
        <v>92</v>
      </c>
      <c r="C130" s="12">
        <v>5500</v>
      </c>
      <c r="D130" s="14">
        <f>C130/C144*100</f>
        <v>0.19526673435913458</v>
      </c>
    </row>
    <row r="131" spans="1:4">
      <c r="A131" s="4" t="s">
        <v>124</v>
      </c>
      <c r="B131" s="5" t="s">
        <v>93</v>
      </c>
      <c r="C131" s="12">
        <v>172000</v>
      </c>
      <c r="D131" s="14">
        <f>C131/C144*100</f>
        <v>6.1065233290492991</v>
      </c>
    </row>
    <row r="132" spans="1:4">
      <c r="A132" s="4" t="s">
        <v>124</v>
      </c>
      <c r="B132" s="5" t="s">
        <v>94</v>
      </c>
      <c r="C132" s="12">
        <v>29760</v>
      </c>
      <c r="D132" s="14">
        <f>C132/C144*100</f>
        <v>1.0565705480959717</v>
      </c>
    </row>
    <row r="133" spans="1:4">
      <c r="A133" s="4" t="s">
        <v>124</v>
      </c>
      <c r="B133" s="5" t="s">
        <v>95</v>
      </c>
      <c r="C133" s="12">
        <v>8980</v>
      </c>
      <c r="D133" s="14">
        <f>C133/C144*100</f>
        <v>0.31881732264455065</v>
      </c>
    </row>
    <row r="134" spans="1:4">
      <c r="A134" s="4" t="s">
        <v>124</v>
      </c>
      <c r="B134" s="5" t="s">
        <v>96</v>
      </c>
      <c r="C134" s="12">
        <v>68400</v>
      </c>
      <c r="D134" s="14">
        <f>C134/C144*100</f>
        <v>2.4284081145754191</v>
      </c>
    </row>
    <row r="135" spans="1:4">
      <c r="A135" s="4" t="s">
        <v>124</v>
      </c>
      <c r="B135" s="5" t="s">
        <v>97</v>
      </c>
      <c r="C135" s="12">
        <v>10000</v>
      </c>
      <c r="D135" s="14">
        <f>C135/C144*100</f>
        <v>0.35503042610751745</v>
      </c>
    </row>
    <row r="136" spans="1:4">
      <c r="A136" s="4" t="s">
        <v>124</v>
      </c>
      <c r="B136" s="5" t="s">
        <v>98</v>
      </c>
      <c r="C136" s="12">
        <v>29500</v>
      </c>
      <c r="D136" s="14">
        <f>C136/C144*100</f>
        <v>1.0473397570171765</v>
      </c>
    </row>
    <row r="137" spans="1:4">
      <c r="A137" s="4" t="s">
        <v>124</v>
      </c>
      <c r="B137" s="5" t="s">
        <v>99</v>
      </c>
      <c r="C137" s="12">
        <v>39320</v>
      </c>
      <c r="D137" s="14">
        <f>C137/C144*100</f>
        <v>1.3959796354547584</v>
      </c>
    </row>
    <row r="138" spans="1:4">
      <c r="A138" s="4" t="s">
        <v>126</v>
      </c>
      <c r="B138" s="5" t="s">
        <v>100</v>
      </c>
      <c r="C138" s="12">
        <v>3550</v>
      </c>
      <c r="D138" s="14">
        <f>C138/C144*100</f>
        <v>0.12603580126816868</v>
      </c>
    </row>
    <row r="139" spans="1:4">
      <c r="A139" s="4" t="s">
        <v>124</v>
      </c>
      <c r="B139" s="7" t="s">
        <v>101</v>
      </c>
      <c r="C139" s="12">
        <v>61000</v>
      </c>
      <c r="D139" s="14">
        <f>C139/C144*100</f>
        <v>2.1656855992558564</v>
      </c>
    </row>
    <row r="140" spans="1:4">
      <c r="A140" s="4" t="s">
        <v>124</v>
      </c>
      <c r="B140" s="7" t="s">
        <v>102</v>
      </c>
      <c r="C140" s="12">
        <v>56800</v>
      </c>
      <c r="D140" s="14">
        <f>C140/C144*100</f>
        <v>2.016572820290699</v>
      </c>
    </row>
    <row r="141" spans="1:4">
      <c r="A141" s="4" t="s">
        <v>126</v>
      </c>
      <c r="B141" s="5" t="s">
        <v>104</v>
      </c>
      <c r="C141" s="12">
        <v>8670</v>
      </c>
      <c r="D141" s="14">
        <f>C141/C144*100</f>
        <v>0.30781137943521758</v>
      </c>
    </row>
    <row r="142" spans="1:4">
      <c r="A142" s="4" t="s">
        <v>124</v>
      </c>
      <c r="B142" s="5" t="s">
        <v>105</v>
      </c>
      <c r="C142" s="12">
        <v>19000</v>
      </c>
      <c r="D142" s="14">
        <f>C142/C144*100</f>
        <v>0.67455780960428313</v>
      </c>
    </row>
    <row r="143" spans="1:4">
      <c r="A143" s="4" t="s">
        <v>124</v>
      </c>
      <c r="B143" s="7" t="s">
        <v>106</v>
      </c>
      <c r="C143" s="12">
        <v>51450</v>
      </c>
      <c r="D143" s="14">
        <f>C143/C144*100</f>
        <v>1.8266315423231771</v>
      </c>
    </row>
    <row r="144" spans="1:4">
      <c r="A144" s="20" t="s">
        <v>4</v>
      </c>
      <c r="B144" s="20"/>
      <c r="C144" s="21">
        <f>SUM(C92:C143)</f>
        <v>2816660</v>
      </c>
      <c r="D144" s="21">
        <f>SUM(D92:D143)</f>
        <v>100.00000000000001</v>
      </c>
    </row>
  </sheetData>
  <mergeCells count="11">
    <mergeCell ref="A1:D1"/>
    <mergeCell ref="A14:B14"/>
    <mergeCell ref="A27:B27"/>
    <mergeCell ref="A2:C2"/>
    <mergeCell ref="A15:C15"/>
    <mergeCell ref="A144:B144"/>
    <mergeCell ref="A29:C29"/>
    <mergeCell ref="A46:B46"/>
    <mergeCell ref="A48:D48"/>
    <mergeCell ref="A90:D90"/>
    <mergeCell ref="A88:B88"/>
  </mergeCells>
  <conditionalFormatting sqref="B44">
    <cfRule type="duplicateValues" dxfId="42" priority="63"/>
  </conditionalFormatting>
  <conditionalFormatting sqref="B44">
    <cfRule type="duplicateValues" dxfId="41" priority="64"/>
    <cfRule type="duplicateValues" dxfId="40" priority="65"/>
  </conditionalFormatting>
  <conditionalFormatting sqref="B45">
    <cfRule type="duplicateValues" dxfId="39" priority="60"/>
  </conditionalFormatting>
  <conditionalFormatting sqref="B45">
    <cfRule type="duplicateValues" dxfId="38" priority="61"/>
    <cfRule type="duplicateValues" dxfId="37" priority="62"/>
  </conditionalFormatting>
  <conditionalFormatting sqref="B31:B43">
    <cfRule type="duplicateValues" dxfId="36" priority="68"/>
  </conditionalFormatting>
  <conditionalFormatting sqref="B84:B87">
    <cfRule type="duplicateValues" dxfId="35" priority="57"/>
    <cfRule type="duplicateValues" dxfId="34" priority="58"/>
  </conditionalFormatting>
  <conditionalFormatting sqref="B88">
    <cfRule type="duplicateValues" dxfId="33" priority="55"/>
    <cfRule type="duplicateValues" dxfId="32" priority="56"/>
  </conditionalFormatting>
  <conditionalFormatting sqref="B4">
    <cfRule type="duplicateValues" dxfId="31" priority="40"/>
  </conditionalFormatting>
  <conditionalFormatting sqref="B4">
    <cfRule type="duplicateValues" dxfId="30" priority="41"/>
    <cfRule type="duplicateValues" dxfId="29" priority="42"/>
  </conditionalFormatting>
  <conditionalFormatting sqref="B13">
    <cfRule type="duplicateValues" dxfId="28" priority="34"/>
  </conditionalFormatting>
  <conditionalFormatting sqref="B13">
    <cfRule type="duplicateValues" dxfId="27" priority="35"/>
    <cfRule type="duplicateValues" dxfId="26" priority="36"/>
  </conditionalFormatting>
  <conditionalFormatting sqref="B17">
    <cfRule type="duplicateValues" dxfId="25" priority="26"/>
  </conditionalFormatting>
  <conditionalFormatting sqref="B17">
    <cfRule type="duplicateValues" dxfId="24" priority="27"/>
    <cfRule type="duplicateValues" dxfId="23" priority="28"/>
  </conditionalFormatting>
  <conditionalFormatting sqref="B18">
    <cfRule type="duplicateValues" dxfId="22" priority="23"/>
  </conditionalFormatting>
  <conditionalFormatting sqref="B18">
    <cfRule type="duplicateValues" dxfId="21" priority="24"/>
    <cfRule type="duplicateValues" dxfId="20" priority="25"/>
  </conditionalFormatting>
  <conditionalFormatting sqref="B26">
    <cfRule type="duplicateValues" dxfId="19" priority="20"/>
  </conditionalFormatting>
  <conditionalFormatting sqref="B26">
    <cfRule type="duplicateValues" dxfId="18" priority="21"/>
    <cfRule type="duplicateValues" dxfId="17" priority="22"/>
  </conditionalFormatting>
  <conditionalFormatting sqref="B19:B25">
    <cfRule type="duplicateValues" dxfId="16" priority="29"/>
  </conditionalFormatting>
  <conditionalFormatting sqref="B17:B25">
    <cfRule type="duplicateValues" dxfId="15" priority="30"/>
  </conditionalFormatting>
  <conditionalFormatting sqref="B5:B12">
    <cfRule type="duplicateValues" dxfId="14" priority="74"/>
  </conditionalFormatting>
  <conditionalFormatting sqref="B4:B12">
    <cfRule type="duplicateValues" dxfId="13" priority="76"/>
  </conditionalFormatting>
  <conditionalFormatting sqref="B84">
    <cfRule type="duplicateValues" dxfId="12" priority="10"/>
    <cfRule type="duplicateValues" dxfId="11" priority="11"/>
  </conditionalFormatting>
  <conditionalFormatting sqref="B85">
    <cfRule type="duplicateValues" dxfId="10" priority="8"/>
    <cfRule type="duplicateValues" dxfId="9" priority="9"/>
  </conditionalFormatting>
  <conditionalFormatting sqref="B86">
    <cfRule type="duplicateValues" dxfId="8" priority="6"/>
    <cfRule type="duplicateValues" dxfId="7" priority="7"/>
  </conditionalFormatting>
  <conditionalFormatting sqref="B87 B50:B80">
    <cfRule type="duplicateValues" dxfId="6" priority="5"/>
  </conditionalFormatting>
  <conditionalFormatting sqref="B81:B83">
    <cfRule type="duplicateValues" dxfId="5" priority="3"/>
    <cfRule type="duplicateValues" dxfId="4" priority="4"/>
  </conditionalFormatting>
  <conditionalFormatting sqref="B50:B83">
    <cfRule type="duplicateValues" dxfId="3" priority="88"/>
  </conditionalFormatting>
  <conditionalFormatting sqref="B141:B142">
    <cfRule type="duplicateValues" dxfId="2" priority="2"/>
  </conditionalFormatting>
  <conditionalFormatting sqref="B143 B92:B140">
    <cfRule type="duplicateValues" dxfId="1" priority="1"/>
  </conditionalFormatting>
  <conditionalFormatting sqref="B92:B144">
    <cfRule type="duplicateValues" dxfId="0" priority="10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pc</cp:lastModifiedBy>
  <cp:lastPrinted>2024-09-03T08:10:35Z</cp:lastPrinted>
  <dcterms:created xsi:type="dcterms:W3CDTF">2023-10-17T05:18:25Z</dcterms:created>
  <dcterms:modified xsi:type="dcterms:W3CDTF">2024-12-27T10:37:07Z</dcterms:modified>
</cp:coreProperties>
</file>